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<sst xmlns="http://schemas.openxmlformats.org/spreadsheetml/2006/main" count="51" uniqueCount="45">
  <si>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 xml:space="preserve"> </t>
  </si>
  <si>
    <t>Фонд оплаты труда</t>
  </si>
  <si>
    <t xml:space="preserve">СТОИМОСТИ КОМПЛЕКСА РАБОТ ПО ПРОЧИСТКЕ ТРУБОПРОВОДОВ ЛИВНЕВОЙ </t>
  </si>
  <si>
    <t>N п/п</t>
  </si>
  <si>
    <t xml:space="preserve">                                                  КАНАЛИЗАЦИИ АППАРАТОМ "ПИТОН"</t>
  </si>
  <si>
    <t xml:space="preserve">                                                                 РАСЧЕТ </t>
  </si>
  <si>
    <t>Действие</t>
  </si>
  <si>
    <t>Значение</t>
  </si>
  <si>
    <t>Размерность</t>
  </si>
  <si>
    <t>Расчет</t>
  </si>
  <si>
    <t>Результат</t>
  </si>
  <si>
    <t>в т.ч.:</t>
  </si>
  <si>
    <t>З/плата рабочего 2-го разряда за 1 м-ц</t>
  </si>
  <si>
    <t>руб.</t>
  </si>
  <si>
    <t>З/плата оператора 4-го разряда за 1 м-ц</t>
  </si>
  <si>
    <t>Отчисления во внебюджетные фонды</t>
  </si>
  <si>
    <t>%</t>
  </si>
  <si>
    <t>Эксплуатация машин</t>
  </si>
  <si>
    <t>Фронтальный погрузчик</t>
  </si>
  <si>
    <t>руб/м/час</t>
  </si>
  <si>
    <t>Грузовой УАЗ</t>
  </si>
  <si>
    <t>Камаз</t>
  </si>
  <si>
    <t>Энергозатраты (горячая вода)</t>
  </si>
  <si>
    <t>м3</t>
  </si>
  <si>
    <t xml:space="preserve"> руб/л</t>
  </si>
  <si>
    <t>Итого прямых затрат:</t>
  </si>
  <si>
    <t xml:space="preserve">Накладные от ФОТ </t>
  </si>
  <si>
    <t>Сметная прибыль от ФОТ</t>
  </si>
  <si>
    <t>Итого:</t>
  </si>
  <si>
    <t>НДС</t>
  </si>
  <si>
    <t>Всего:</t>
  </si>
  <si>
    <t>ГСМ (бензин АИ-92) на работу аппарата "Питон"</t>
  </si>
  <si>
    <t>Митрохина Л.В.</t>
  </si>
  <si>
    <t>24руб*250л</t>
  </si>
  <si>
    <t>32258,36*1раб.*1,5 м-ца</t>
  </si>
  <si>
    <t>26371,8 руб.*2 раб.*1,5 м-ца</t>
  </si>
  <si>
    <t>127502,94*34,2%</t>
  </si>
  <si>
    <t>127502,94 руб*74%</t>
  </si>
  <si>
    <t>127502,94руб*50%</t>
  </si>
  <si>
    <t>782*80м/час</t>
  </si>
  <si>
    <t>1149руб*60м/час</t>
  </si>
  <si>
    <t>300м3*56,62 руб</t>
  </si>
  <si>
    <t>1222руб*80м/час</t>
  </si>
  <si>
    <t>581458,59руб*18%</t>
  </si>
  <si>
    <t>Расчет подготовила  специалист 1 кат. ТО комитета ЖКХ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</si>
</sst>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B1">
      <selection activeCell="I22" sqref="I22"/>
    </sheetView>
  </sheetViews>
  <sheetFormatPr defaultColWidth="9.140625" defaultRowHeight="12.75"/>
  <cols>
    <col min="1" max="1" width="6.140625" style="0" customWidth="1"/>
    <col min="2" max="2" width="37.140625" style="0" customWidth="1"/>
    <col min="3" max="3" width="10.7109375" style="0" customWidth="1"/>
    <col min="4" max="4" width="11.7109375" style="0" customWidth="1"/>
    <col min="5" max="5" width="21.7109375" style="0" customWidth="1"/>
    <col min="6" max="6" width="11.8515625" style="0" customWidth="1"/>
  </cols>
  <sheetData>
    <row r="1" spans="2:9" ht="15.75">
      <c r="B1" s="21" t="s">
        <v>5</v>
      </c>
      <c r="C1" s="21"/>
      <c r="D1" s="21"/>
      <c r="E1" s="21"/>
      <c r="F1" s="21"/>
      <c r="G1" s="21"/>
      <c r="H1" s="21"/>
      <c r="I1" s="21"/>
    </row>
    <row r="2" spans="2:11" ht="12.75"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</row>
    <row r="3" spans="1:10" ht="12.75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6" ht="24" customHeight="1" thickBot="1">
      <c r="A5" s="13" t="s">
        <v>3</v>
      </c>
      <c r="B5" s="14" t="s">
        <v>6</v>
      </c>
      <c r="C5" s="14" t="s">
        <v>7</v>
      </c>
      <c r="D5" s="14" t="s">
        <v>8</v>
      </c>
      <c r="E5" s="14" t="s">
        <v>9</v>
      </c>
      <c r="F5" s="15" t="s">
        <v>10</v>
      </c>
    </row>
    <row r="6" spans="1:6" ht="12.75">
      <c r="A6" s="11">
        <v>1</v>
      </c>
      <c r="B6" s="16" t="s">
        <v>1</v>
      </c>
      <c r="C6" s="12"/>
      <c r="D6" s="12"/>
      <c r="E6" s="12"/>
      <c r="F6" s="19">
        <f>F8+F9</f>
        <v>127502.94</v>
      </c>
    </row>
    <row r="7" spans="1:6" ht="12.75">
      <c r="A7" s="3"/>
      <c r="B7" s="2" t="s">
        <v>11</v>
      </c>
      <c r="C7" s="2"/>
      <c r="D7" s="2"/>
      <c r="E7" s="2"/>
      <c r="F7" s="2"/>
    </row>
    <row r="8" spans="1:6" ht="25.5">
      <c r="A8" s="3"/>
      <c r="B8" s="2" t="s">
        <v>12</v>
      </c>
      <c r="C8" s="8">
        <v>26371.8</v>
      </c>
      <c r="D8" s="3" t="s">
        <v>13</v>
      </c>
      <c r="E8" s="1" t="s">
        <v>35</v>
      </c>
      <c r="F8" s="3">
        <f>26371.8*2*1.5</f>
        <v>79115.4</v>
      </c>
    </row>
    <row r="9" spans="1:6" ht="25.5">
      <c r="A9" s="3"/>
      <c r="B9" s="2" t="s">
        <v>14</v>
      </c>
      <c r="C9" s="8">
        <v>32258.36</v>
      </c>
      <c r="D9" s="3" t="s">
        <v>13</v>
      </c>
      <c r="E9" s="1" t="s">
        <v>34</v>
      </c>
      <c r="F9" s="3">
        <f>32258.36*1*1.5</f>
        <v>48387.54</v>
      </c>
    </row>
    <row r="10" spans="1:6" ht="12.75">
      <c r="A10" s="3"/>
      <c r="B10" s="2"/>
      <c r="C10" s="3"/>
      <c r="D10" s="3"/>
      <c r="E10" s="1"/>
      <c r="F10" s="3"/>
    </row>
    <row r="11" spans="1:6" ht="12.75">
      <c r="A11" s="3">
        <v>2</v>
      </c>
      <c r="B11" s="17" t="s">
        <v>15</v>
      </c>
      <c r="C11" s="3">
        <v>34.2</v>
      </c>
      <c r="D11" s="3" t="s">
        <v>16</v>
      </c>
      <c r="E11" s="1" t="s">
        <v>36</v>
      </c>
      <c r="F11" s="10">
        <f>F6*34.2%</f>
        <v>43606.00548000001</v>
      </c>
    </row>
    <row r="12" spans="1:6" ht="12.75">
      <c r="A12" s="3"/>
      <c r="B12" s="2"/>
      <c r="C12" s="3"/>
      <c r="D12" s="3"/>
      <c r="E12" s="1"/>
      <c r="F12" s="3"/>
    </row>
    <row r="13" spans="1:6" ht="12.75">
      <c r="A13" s="3">
        <v>3</v>
      </c>
      <c r="B13" s="17" t="s">
        <v>17</v>
      </c>
      <c r="C13" s="3"/>
      <c r="D13" s="3"/>
      <c r="E13" s="1"/>
      <c r="F13" s="20">
        <f>F15+F16+F17+F19+F21</f>
        <v>252246</v>
      </c>
    </row>
    <row r="14" spans="1:6" ht="12.75">
      <c r="A14" s="3"/>
      <c r="B14" s="2"/>
      <c r="C14" s="3"/>
      <c r="D14" s="3"/>
      <c r="E14" s="1"/>
      <c r="F14" s="3"/>
    </row>
    <row r="15" spans="1:6" ht="12.75">
      <c r="A15" s="3"/>
      <c r="B15" s="2" t="s">
        <v>18</v>
      </c>
      <c r="C15" s="3">
        <v>1149</v>
      </c>
      <c r="D15" s="3" t="s">
        <v>19</v>
      </c>
      <c r="E15" s="1" t="s">
        <v>40</v>
      </c>
      <c r="F15" s="9">
        <f>1149*60</f>
        <v>68940</v>
      </c>
    </row>
    <row r="16" spans="1:6" ht="12.75">
      <c r="A16" s="3"/>
      <c r="B16" s="2" t="s">
        <v>20</v>
      </c>
      <c r="C16" s="3">
        <v>782</v>
      </c>
      <c r="D16" s="3" t="s">
        <v>19</v>
      </c>
      <c r="E16" s="1" t="s">
        <v>39</v>
      </c>
      <c r="F16" s="9">
        <f>782*80</f>
        <v>62560</v>
      </c>
    </row>
    <row r="17" spans="1:6" ht="12.75">
      <c r="A17" s="3"/>
      <c r="B17" s="2" t="s">
        <v>21</v>
      </c>
      <c r="C17" s="3">
        <v>1222</v>
      </c>
      <c r="D17" s="3" t="s">
        <v>19</v>
      </c>
      <c r="E17" s="1" t="s">
        <v>42</v>
      </c>
      <c r="F17" s="9">
        <f>1222*80</f>
        <v>97760</v>
      </c>
    </row>
    <row r="18" spans="1:6" ht="12.75">
      <c r="A18" s="3"/>
      <c r="B18" s="2"/>
      <c r="C18" s="3"/>
      <c r="D18" s="3"/>
      <c r="E18" s="1"/>
      <c r="F18" s="3"/>
    </row>
    <row r="19" spans="1:6" ht="12.75">
      <c r="A19" s="3">
        <v>4</v>
      </c>
      <c r="B19" s="17" t="s">
        <v>22</v>
      </c>
      <c r="C19" s="3">
        <v>550</v>
      </c>
      <c r="D19" s="3" t="s">
        <v>23</v>
      </c>
      <c r="E19" s="1" t="s">
        <v>41</v>
      </c>
      <c r="F19" s="20">
        <f>300*56.62</f>
        <v>16986</v>
      </c>
    </row>
    <row r="20" spans="1:6" ht="12.75">
      <c r="A20" s="3"/>
      <c r="B20" s="2"/>
      <c r="C20" s="3"/>
      <c r="D20" s="3"/>
      <c r="E20" s="1"/>
      <c r="F20" s="3"/>
    </row>
    <row r="21" spans="1:6" ht="25.5">
      <c r="A21" s="3">
        <v>5</v>
      </c>
      <c r="B21" s="18" t="s">
        <v>31</v>
      </c>
      <c r="C21" s="3">
        <v>24</v>
      </c>
      <c r="D21" s="3" t="s">
        <v>24</v>
      </c>
      <c r="E21" s="1" t="s">
        <v>33</v>
      </c>
      <c r="F21" s="10">
        <f>24*250</f>
        <v>6000</v>
      </c>
    </row>
    <row r="22" spans="1:6" ht="12.75">
      <c r="A22" s="3"/>
      <c r="B22" s="2"/>
      <c r="C22" s="3"/>
      <c r="D22" s="3"/>
      <c r="E22" s="1"/>
      <c r="F22" s="3"/>
    </row>
    <row r="23" spans="1:6" ht="12.75">
      <c r="A23" s="23" t="s">
        <v>25</v>
      </c>
      <c r="B23" s="23"/>
      <c r="C23" s="3"/>
      <c r="D23" s="3"/>
      <c r="E23" s="1"/>
      <c r="F23" s="10">
        <f>F6+F11+F13</f>
        <v>423354.94548</v>
      </c>
    </row>
    <row r="24" spans="1:6" ht="12.75">
      <c r="A24" s="3"/>
      <c r="B24" s="2"/>
      <c r="C24" s="3"/>
      <c r="D24" s="3"/>
      <c r="E24" s="1"/>
      <c r="F24" s="3"/>
    </row>
    <row r="25" spans="1:6" ht="12.75">
      <c r="A25" s="3"/>
      <c r="B25" s="2" t="s">
        <v>26</v>
      </c>
      <c r="C25" s="3">
        <v>74</v>
      </c>
      <c r="D25" s="3" t="s">
        <v>16</v>
      </c>
      <c r="E25" s="1" t="s">
        <v>37</v>
      </c>
      <c r="F25" s="8">
        <f>F6*74%</f>
        <v>94352.1756</v>
      </c>
    </row>
    <row r="26" spans="1:6" ht="12.75">
      <c r="A26" s="3"/>
      <c r="B26" s="2" t="s">
        <v>27</v>
      </c>
      <c r="C26" s="3">
        <v>50</v>
      </c>
      <c r="D26" s="3" t="s">
        <v>16</v>
      </c>
      <c r="E26" s="1" t="s">
        <v>38</v>
      </c>
      <c r="F26" s="8">
        <f>F6*50%</f>
        <v>63751.47</v>
      </c>
    </row>
    <row r="27" spans="1:6" ht="12.75">
      <c r="A27" s="23" t="s">
        <v>28</v>
      </c>
      <c r="B27" s="23"/>
      <c r="C27" s="3"/>
      <c r="D27" s="3"/>
      <c r="E27" s="1"/>
      <c r="F27" s="10">
        <f>F23+F25+F26</f>
        <v>581458.59108</v>
      </c>
    </row>
    <row r="28" spans="1:6" ht="12.75">
      <c r="A28" s="3"/>
      <c r="B28" s="2"/>
      <c r="C28" s="3"/>
      <c r="D28" s="3"/>
      <c r="E28" s="1"/>
      <c r="F28" s="10" t="s">
        <v>0</v>
      </c>
    </row>
    <row r="29" spans="1:6" ht="12.75">
      <c r="A29" s="3"/>
      <c r="B29" s="2" t="s">
        <v>29</v>
      </c>
      <c r="C29" s="3">
        <v>18</v>
      </c>
      <c r="D29" s="3" t="s">
        <v>16</v>
      </c>
      <c r="E29" s="1" t="s">
        <v>43</v>
      </c>
      <c r="F29" s="8">
        <f>F27*18%</f>
        <v>104662.54639440001</v>
      </c>
    </row>
    <row r="30" spans="1:6" ht="12.75">
      <c r="A30" s="3"/>
      <c r="B30" s="2"/>
      <c r="C30" s="3"/>
      <c r="D30" s="3"/>
      <c r="E30" s="1"/>
      <c r="F30" s="3"/>
    </row>
    <row r="31" spans="1:6" ht="12.75">
      <c r="A31" s="23" t="s">
        <v>30</v>
      </c>
      <c r="B31" s="23"/>
      <c r="C31" s="3"/>
      <c r="D31" s="3"/>
      <c r="E31" s="1"/>
      <c r="F31" s="10">
        <f>F27+F29</f>
        <v>686121.1374744</v>
      </c>
    </row>
    <row r="32" spans="1:6" ht="12.75">
      <c r="A32" s="4"/>
      <c r="C32" s="4"/>
      <c r="D32" s="4"/>
      <c r="E32" s="6"/>
      <c r="F32" s="4"/>
    </row>
    <row r="33" spans="1:6" ht="12.75">
      <c r="A33" s="4"/>
      <c r="C33" s="4"/>
      <c r="D33" s="4"/>
      <c r="E33" s="6"/>
      <c r="F33" s="4"/>
    </row>
    <row r="34" spans="2:6" ht="12.75">
      <c r="B34" t="s">
        <v>44</v>
      </c>
      <c r="C34" s="4"/>
      <c r="D34" s="4"/>
      <c r="E34" s="24" t="s">
        <v>32</v>
      </c>
      <c r="F34" s="24"/>
    </row>
    <row r="35" ht="12.75">
      <c r="E35" s="7"/>
    </row>
  </sheetData>
  <sheetProtection/>
  <mergeCells count="7">
    <mergeCell ref="B1:I1"/>
    <mergeCell ref="A3:J3"/>
    <mergeCell ref="A23:B23"/>
    <mergeCell ref="E34:F34"/>
    <mergeCell ref="A27:B27"/>
    <mergeCell ref="A31:B31"/>
    <mergeCell ref="B2:K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2" sqref="E31:E32"/>
    </sheetView>
  </sheetViews>
  <sheetFormatPr defaultColWidth="9.140625" defaultRowHeight="12.75"/>
  <cols>
    <col min="1" max="1" width="7.57421875" style="0" customWidth="1"/>
    <col min="2" max="2" width="42.7109375" style="0" customWidth="1"/>
    <col min="3" max="3" width="11.28125" style="0" customWidth="1"/>
    <col min="5" max="5" width="10.28125" style="0" customWidth="1"/>
    <col min="6" max="6" width="10.7109375" style="0" customWidth="1"/>
    <col min="8" max="8" width="10.57421875" style="0" customWidth="1"/>
  </cols>
  <sheetData/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Titov</cp:lastModifiedBy>
  <cp:lastPrinted>2011-07-06T13:53:06Z</cp:lastPrinted>
  <dcterms:created xsi:type="dcterms:W3CDTF">1996-10-08T23:32:33Z</dcterms:created>
  <dcterms:modified xsi:type="dcterms:W3CDTF">2011-07-11T03:12:31Z</dcterms:modified>
  <cp:category/>
  <cp:version/>
  <cp:contentType/>
  <cp:contentStatus/>
</cp:coreProperties>
</file>